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ico Verzijden\Documents\MEGA\MEGAsync\Fiducie\Klanten\"/>
    </mc:Choice>
  </mc:AlternateContent>
  <bookViews>
    <workbookView xWindow="0" yWindow="0" windowWidth="24000" windowHeight="8385"/>
  </bookViews>
  <sheets>
    <sheet name="Fiscale Balans" sheetId="1" r:id="rId1"/>
    <sheet name="Aangifte" sheetId="2" r:id="rId2"/>
  </sheets>
  <definedNames>
    <definedName name="BTW_hoog">#REF!</definedName>
    <definedName name="BTW_laag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63" i="1" l="1"/>
  <c r="B50" i="1" s="1"/>
  <c r="B55" i="1"/>
  <c r="B38" i="1"/>
  <c r="B37" i="1"/>
  <c r="B36" i="1"/>
  <c r="B35" i="1"/>
  <c r="C15" i="1"/>
  <c r="B12" i="1"/>
  <c r="C8" i="1"/>
  <c r="B6" i="1"/>
  <c r="B39" i="1" l="1"/>
  <c r="B13" i="1"/>
  <c r="B7" i="1" l="1"/>
  <c r="B20" i="1" l="1"/>
  <c r="B26" i="1"/>
  <c r="B27" i="1"/>
  <c r="B28" i="1"/>
  <c r="B29" i="1"/>
  <c r="B30" i="1"/>
  <c r="B31" i="1"/>
  <c r="B24" i="1"/>
  <c r="B21" i="1"/>
  <c r="B5" i="1"/>
  <c r="B8" i="1" s="1"/>
  <c r="B10" i="1" s="1"/>
  <c r="B17" i="1" l="1"/>
  <c r="B15" i="1"/>
  <c r="B22" i="1"/>
  <c r="B25" i="1"/>
  <c r="B32" i="1" s="1"/>
  <c r="B33" i="1" l="1"/>
  <c r="B41" i="1"/>
  <c r="B44" i="1"/>
  <c r="A1" i="2"/>
  <c r="B43" i="1" l="1"/>
  <c r="E17" i="1" s="1"/>
  <c r="B46" i="1"/>
  <c r="A11" i="1" s="1"/>
  <c r="G39" i="1"/>
  <c r="G32" i="1"/>
  <c r="G22" i="1"/>
  <c r="G8" i="1"/>
  <c r="G10" i="1" s="1"/>
  <c r="G17" i="1" s="1"/>
  <c r="E43" i="1" l="1"/>
  <c r="B48" i="1"/>
  <c r="B51" i="1" s="1"/>
  <c r="E51" i="1" s="1"/>
  <c r="G15" i="1"/>
  <c r="B56" i="1" l="1"/>
  <c r="B58" i="1" s="1"/>
  <c r="C27" i="2"/>
  <c r="B16" i="2"/>
  <c r="B17" i="2"/>
  <c r="B33" i="2" l="1"/>
  <c r="C33" i="2" s="1"/>
  <c r="B18" i="2" l="1"/>
  <c r="B19" i="2" s="1"/>
  <c r="B32" i="2" s="1"/>
  <c r="C32" i="2" s="1"/>
  <c r="C28" i="2" s="1"/>
  <c r="B22" i="2" l="1"/>
  <c r="C22" i="2" s="1"/>
  <c r="B23" i="2" l="1"/>
  <c r="C23" i="2" s="1"/>
  <c r="B24" i="2" l="1"/>
  <c r="C24" i="2" s="1"/>
  <c r="C25" i="2" s="1"/>
  <c r="C29" i="2" s="1"/>
  <c r="B25" i="2" l="1"/>
</calcChain>
</file>

<file path=xl/sharedStrings.xml><?xml version="1.0" encoding="utf-8"?>
<sst xmlns="http://schemas.openxmlformats.org/spreadsheetml/2006/main" count="84" uniqueCount="73">
  <si>
    <t>Balans per</t>
  </si>
  <si>
    <t>Debiteuren</t>
  </si>
  <si>
    <t>Activa</t>
  </si>
  <si>
    <t>Ondernemingsvermogen</t>
  </si>
  <si>
    <t>Crediteuren</t>
  </si>
  <si>
    <t>Verschuldigde BTW</t>
  </si>
  <si>
    <t>Overlopende passiva</t>
  </si>
  <si>
    <t>Passiva</t>
  </si>
  <si>
    <t>Resultatenrekening</t>
  </si>
  <si>
    <t>Omzet</t>
  </si>
  <si>
    <t>Inkoop</t>
  </si>
  <si>
    <t>Privé-onttrekkingen</t>
  </si>
  <si>
    <t>Zelfstandigenaftrek</t>
  </si>
  <si>
    <t>MKB-vrijstelling</t>
  </si>
  <si>
    <t>Grondslag voor IB</t>
  </si>
  <si>
    <t>2016</t>
  </si>
  <si>
    <t>toevoeging oudedagsreserve</t>
  </si>
  <si>
    <t>Startersaftrek</t>
  </si>
  <si>
    <t>-/-</t>
  </si>
  <si>
    <t>Ingehouden loonheffing hierover</t>
  </si>
  <si>
    <t>Hypotheekrente-aftrek</t>
  </si>
  <si>
    <t>Verzamelinkomen</t>
  </si>
  <si>
    <t>Loon</t>
  </si>
  <si>
    <t>Uitkering</t>
  </si>
  <si>
    <t>Winst uit onderneming</t>
  </si>
  <si>
    <t>deze cijfers en berekening zijn ter indicatie; hieraan kunnen geen rechten ontleend worden!</t>
  </si>
  <si>
    <t>Totaal verzamelinkomen</t>
  </si>
  <si>
    <t>Grondslag</t>
  </si>
  <si>
    <t>Belasting</t>
  </si>
  <si>
    <t>Schijf 1</t>
  </si>
  <si>
    <t>Schijf 2</t>
  </si>
  <si>
    <t>Schijf 3</t>
  </si>
  <si>
    <t>Al ingehouden loonheffing</t>
  </si>
  <si>
    <t>Nog te betalen inkomstenbelasting</t>
  </si>
  <si>
    <t>Brutoloon</t>
  </si>
  <si>
    <t>Andere inkomsten</t>
  </si>
  <si>
    <t>Bankrekening</t>
  </si>
  <si>
    <t>Algemene Heffingskorting</t>
  </si>
  <si>
    <t>Arbeidskorting</t>
  </si>
  <si>
    <t>Korting</t>
  </si>
  <si>
    <t>Heffingskortingen</t>
  </si>
  <si>
    <t>handmatig</t>
  </si>
  <si>
    <t>Overige kortingen</t>
  </si>
  <si>
    <t>Personeelskosten</t>
  </si>
  <si>
    <t>Afschrijvingen</t>
  </si>
  <si>
    <t>Waardeveranderingen van activa</t>
  </si>
  <si>
    <t>Overige lasten: Auto en transport</t>
  </si>
  <si>
    <t>Overige lasten: Huisvesting</t>
  </si>
  <si>
    <t>Overige lasten: Onderhoud van activa</t>
  </si>
  <si>
    <t>Overige lasten: Verkoopkosten</t>
  </si>
  <si>
    <t>Overige lasten: Andere kosten</t>
  </si>
  <si>
    <t>Bedrijfslasten</t>
  </si>
  <si>
    <t>Financiële baten: rente, dividend, etc.</t>
  </si>
  <si>
    <t>Financiële lasten: rente, leningkosten, etc.</t>
  </si>
  <si>
    <t>Buitengewone baten: privégebruik auto, KOR</t>
  </si>
  <si>
    <t>Buitengewone lasten</t>
  </si>
  <si>
    <t>Saldo financiële en buitengewone baten en lasten</t>
  </si>
  <si>
    <t>Vermogensverschil op Balans</t>
  </si>
  <si>
    <t>Vermogensverschil in winst- en verliesrekening</t>
  </si>
  <si>
    <t>Fiscale winst</t>
  </si>
  <si>
    <t>Totale winst uit onderneming</t>
  </si>
  <si>
    <t>Materiële vaste activa</t>
  </si>
  <si>
    <t>Niet-aftrekbaar</t>
  </si>
  <si>
    <t>totaal</t>
  </si>
  <si>
    <t>niet-aftrekbaar</t>
  </si>
  <si>
    <t>niet-aftrekbare kosten</t>
  </si>
  <si>
    <t>Kleinschaligheidsinvesteringsaftrek</t>
  </si>
  <si>
    <t>Commerciële winst</t>
  </si>
  <si>
    <t>Saldo ondernemingsvermogen op balans (incl. oudedagsreserve)</t>
  </si>
  <si>
    <t>BEDRIJFSRESULTAAT</t>
  </si>
  <si>
    <r>
      <rPr>
        <b/>
        <sz val="10"/>
        <rFont val="Calibri"/>
        <family val="2"/>
      </rPr>
      <t>↓</t>
    </r>
    <r>
      <rPr>
        <b/>
        <sz val="10"/>
        <rFont val="Arial"/>
        <family val="2"/>
      </rPr>
      <t xml:space="preserve"> VUL HIER DE BEDRAGEN UIT JE JAARREKENING IN</t>
    </r>
  </si>
  <si>
    <t>Netwerk lunch (VOORBEELD)</t>
  </si>
  <si>
    <t>Jaarrekening voor 
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</si>
</sst>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(&quot;€&quot;* #,##0.00_);_(&quot;€&quot;* \(#,##0.00\);_(&quot;€&quot;* &quot;-&quot;??_);_(@_)"/>
    <numFmt numFmtId="166" formatCode="_(&quot;€&quot;* #,##0_);_(&quot;€&quot;* \(#,##0\);_(&quot;€&quot;* &quot;-&quot;??_);_(@_)"/>
    <numFmt numFmtId="167" formatCode="&quot;€&quot;\ #,##0.00"/>
    <numFmt numFmtId="169" formatCode="_ &quot;€&quot;\ * #,##0_ ;_ &quot;€&quot;\ * \-#,##0_ ;_ &quot;€&quot;\ * &quot;-&quot;??_ ;_ @_ "/>
  </numFmts>
  <fonts count="10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1" xfId="0" applyFont="1" applyBorder="1"/>
    <xf numFmtId="14" fontId="3" fillId="0" borderId="1" xfId="0" applyNumberFormat="1" applyFont="1" applyBorder="1"/>
    <xf numFmtId="0" fontId="4" fillId="0" borderId="0" xfId="0" applyFont="1"/>
    <xf numFmtId="0" fontId="6" fillId="2" borderId="0" xfId="0" applyFont="1" applyFill="1"/>
    <xf numFmtId="49" fontId="3" fillId="0" borderId="1" xfId="0" applyNumberFormat="1" applyFont="1" applyBorder="1" applyAlignment="1">
      <alignment horizontal="right"/>
    </xf>
    <xf numFmtId="0" fontId="5" fillId="0" borderId="0" xfId="0" applyFont="1"/>
    <xf numFmtId="165" fontId="0" fillId="0" borderId="0" xfId="0" applyNumberFormat="1"/>
    <xf numFmtId="165" fontId="0" fillId="0" borderId="0" xfId="0" applyNumberFormat="1" applyBorder="1"/>
    <xf numFmtId="0" fontId="0" fillId="0" borderId="0" xfId="0" quotePrefix="1" applyBorder="1"/>
    <xf numFmtId="0" fontId="0" fillId="0" borderId="4" xfId="0" applyBorder="1"/>
    <xf numFmtId="165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165" fontId="0" fillId="0" borderId="11" xfId="0" applyNumberFormat="1" applyBorder="1"/>
    <xf numFmtId="0" fontId="6" fillId="2" borderId="6" xfId="0" applyFont="1" applyFill="1" applyBorder="1"/>
    <xf numFmtId="165" fontId="6" fillId="2" borderId="7" xfId="1" applyFont="1" applyFill="1" applyBorder="1"/>
    <xf numFmtId="10" fontId="0" fillId="0" borderId="0" xfId="0" applyNumberFormat="1"/>
    <xf numFmtId="9" fontId="0" fillId="0" borderId="0" xfId="0" applyNumberFormat="1"/>
    <xf numFmtId="0" fontId="5" fillId="0" borderId="10" xfId="0" applyFont="1" applyBorder="1"/>
    <xf numFmtId="166" fontId="0" fillId="0" borderId="0" xfId="0" applyNumberFormat="1" applyBorder="1"/>
    <xf numFmtId="166" fontId="6" fillId="2" borderId="13" xfId="1" applyNumberFormat="1" applyFont="1" applyFill="1" applyBorder="1"/>
    <xf numFmtId="166" fontId="0" fillId="0" borderId="15" xfId="0" applyNumberFormat="1" applyBorder="1"/>
    <xf numFmtId="166" fontId="6" fillId="2" borderId="16" xfId="1" applyNumberFormat="1" applyFont="1" applyFill="1" applyBorder="1"/>
    <xf numFmtId="0" fontId="5" fillId="0" borderId="12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4" xfId="0" applyFont="1" applyBorder="1"/>
    <xf numFmtId="0" fontId="0" fillId="0" borderId="12" xfId="0" applyBorder="1"/>
    <xf numFmtId="166" fontId="0" fillId="0" borderId="14" xfId="0" applyNumberFormat="1" applyBorder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9" xfId="0" applyNumberFormat="1" applyFill="1" applyBorder="1"/>
    <xf numFmtId="0" fontId="5" fillId="0" borderId="6" xfId="0" applyFont="1" applyBorder="1"/>
    <xf numFmtId="166" fontId="0" fillId="0" borderId="13" xfId="0" applyNumberFormat="1" applyBorder="1"/>
    <xf numFmtId="166" fontId="0" fillId="0" borderId="16" xfId="0" applyNumberFormat="1" applyBorder="1"/>
    <xf numFmtId="0" fontId="0" fillId="0" borderId="0" xfId="0" applyBorder="1"/>
    <xf numFmtId="0" fontId="0" fillId="0" borderId="0" xfId="0" applyAlignment="1"/>
    <xf numFmtId="0" fontId="0" fillId="0" borderId="2" xfId="0" quotePrefix="1" applyBorder="1"/>
    <xf numFmtId="166" fontId="0" fillId="0" borderId="0" xfId="0" applyNumberFormat="1"/>
    <xf numFmtId="0" fontId="5" fillId="0" borderId="0" xfId="0" applyFont="1" applyFill="1" applyBorder="1"/>
    <xf numFmtId="166" fontId="0" fillId="0" borderId="0" xfId="0" quotePrefix="1" applyNumberFormat="1"/>
    <xf numFmtId="166" fontId="0" fillId="0" borderId="0" xfId="1" applyNumberFormat="1" applyFont="1"/>
    <xf numFmtId="166" fontId="6" fillId="2" borderId="0" xfId="1" applyNumberFormat="1" applyFont="1" applyFill="1"/>
    <xf numFmtId="166" fontId="0" fillId="0" borderId="3" xfId="0" applyNumberFormat="1" applyBorder="1"/>
    <xf numFmtId="166" fontId="4" fillId="3" borderId="0" xfId="1" applyNumberFormat="1" applyFont="1" applyFill="1"/>
    <xf numFmtId="166" fontId="0" fillId="3" borderId="0" xfId="1" applyNumberFormat="1" applyFont="1" applyFill="1"/>
    <xf numFmtId="166" fontId="4" fillId="0" borderId="0" xfId="1" applyNumberFormat="1" applyFont="1"/>
    <xf numFmtId="167" fontId="0" fillId="0" borderId="0" xfId="0" applyNumberFormat="1"/>
    <xf numFmtId="0" fontId="4" fillId="0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7" fontId="4" fillId="0" borderId="0" xfId="0" applyNumberFormat="1" applyFont="1"/>
    <xf numFmtId="169" fontId="0" fillId="0" borderId="0" xfId="1" applyNumberFormat="1" applyFont="1"/>
    <xf numFmtId="0" fontId="0" fillId="0" borderId="17" xfId="0" quotePrefix="1" applyBorder="1"/>
    <xf numFmtId="166" fontId="0" fillId="0" borderId="18" xfId="0" applyNumberFormat="1" applyBorder="1"/>
    <xf numFmtId="0" fontId="5" fillId="0" borderId="19" xfId="0" applyFont="1" applyBorder="1"/>
    <xf numFmtId="166" fontId="0" fillId="0" borderId="20" xfId="0" applyNumberFormat="1" applyBorder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</cellXfs>
  <cellStyles count="2">
    <cellStyle name="Standaard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2819400</xdr:colOff>
      <xdr:row>1</xdr:row>
      <xdr:rowOff>80507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120E3E5-9D3B-45A8-96DB-C5186EACB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800350" cy="1213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57151</xdr:rowOff>
    </xdr:from>
    <xdr:to>
      <xdr:col>4</xdr:col>
      <xdr:colOff>3486150</xdr:colOff>
      <xdr:row>6</xdr:row>
      <xdr:rowOff>32883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07F4485-ABD3-44C8-907A-F09FD7978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57151"/>
          <a:ext cx="2800350" cy="1213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A2" sqref="A2:C2"/>
    </sheetView>
  </sheetViews>
  <sheetFormatPr defaultRowHeight="12.75" x14ac:dyDescent="0.2"/>
  <cols>
    <col min="1" max="1" width="53.5703125" bestFit="1" customWidth="1"/>
    <col min="2" max="2" width="15.42578125" customWidth="1"/>
    <col min="3" max="3" width="17.42578125" customWidth="1"/>
    <col min="4" max="4" width="11.28515625" customWidth="1"/>
    <col min="5" max="5" width="53.28515625" customWidth="1"/>
  </cols>
  <sheetData>
    <row r="1" spans="1:7" ht="89.25" customHeight="1" x14ac:dyDescent="0.25">
      <c r="B1" s="60" t="s">
        <v>72</v>
      </c>
      <c r="C1" s="61"/>
      <c r="D1" s="38"/>
      <c r="E1" s="38"/>
    </row>
    <row r="2" spans="1:7" ht="26.25" customHeight="1" x14ac:dyDescent="0.2">
      <c r="A2" s="59" t="s">
        <v>25</v>
      </c>
      <c r="B2" s="59"/>
      <c r="C2" s="59"/>
      <c r="D2" s="38"/>
      <c r="E2" s="38"/>
    </row>
    <row r="3" spans="1:7" x14ac:dyDescent="0.2">
      <c r="D3" s="38"/>
      <c r="E3" s="38"/>
    </row>
    <row r="4" spans="1:7" ht="15.75" x14ac:dyDescent="0.25">
      <c r="A4" s="2" t="s">
        <v>0</v>
      </c>
      <c r="B4" s="3">
        <v>42735</v>
      </c>
      <c r="C4" s="3">
        <v>42369</v>
      </c>
      <c r="D4" s="38"/>
      <c r="E4" s="38"/>
      <c r="G4" s="63" t="s">
        <v>70</v>
      </c>
    </row>
    <row r="5" spans="1:7" x14ac:dyDescent="0.2">
      <c r="A5" s="4" t="s">
        <v>61</v>
      </c>
      <c r="B5" s="47">
        <f>ROUND(G5,0)</f>
        <v>100</v>
      </c>
      <c r="C5" s="43">
        <v>0</v>
      </c>
      <c r="D5" s="38"/>
      <c r="E5" s="38"/>
      <c r="G5" s="47">
        <v>100</v>
      </c>
    </row>
    <row r="6" spans="1:7" x14ac:dyDescent="0.2">
      <c r="A6" s="50" t="s">
        <v>36</v>
      </c>
      <c r="B6" s="47">
        <f>ROUND(G6,0)</f>
        <v>100</v>
      </c>
      <c r="C6" s="43">
        <v>0</v>
      </c>
      <c r="D6" s="38"/>
      <c r="E6" s="38"/>
      <c r="G6" s="46">
        <v>100</v>
      </c>
    </row>
    <row r="7" spans="1:7" x14ac:dyDescent="0.2">
      <c r="A7" s="50" t="s">
        <v>1</v>
      </c>
      <c r="B7" s="47">
        <f>ROUND(G7,0)</f>
        <v>100</v>
      </c>
      <c r="C7" s="43">
        <v>0</v>
      </c>
      <c r="D7" s="38"/>
      <c r="E7" s="38"/>
      <c r="G7" s="47">
        <v>100</v>
      </c>
    </row>
    <row r="8" spans="1:7" x14ac:dyDescent="0.2">
      <c r="A8" s="5" t="s">
        <v>2</v>
      </c>
      <c r="B8" s="44">
        <f>SUM(B5:B7)</f>
        <v>300</v>
      </c>
      <c r="C8" s="44">
        <f>SUM(C5:C7)</f>
        <v>0</v>
      </c>
      <c r="D8" s="38"/>
      <c r="E8" s="38"/>
      <c r="G8" s="44">
        <f>SUM(G5:G7)</f>
        <v>300</v>
      </c>
    </row>
    <row r="9" spans="1:7" x14ac:dyDescent="0.2">
      <c r="B9" s="40"/>
      <c r="C9" s="40"/>
      <c r="G9" s="40"/>
    </row>
    <row r="10" spans="1:7" x14ac:dyDescent="0.2">
      <c r="A10" s="4" t="s">
        <v>3</v>
      </c>
      <c r="B10" s="48">
        <f>B8-SUM(B11:B14)</f>
        <v>100</v>
      </c>
      <c r="C10" s="48">
        <v>0</v>
      </c>
      <c r="G10" s="48">
        <f>G8-SUM(G11:G14)</f>
        <v>100</v>
      </c>
    </row>
    <row r="11" spans="1:7" x14ac:dyDescent="0.2">
      <c r="A11" s="4" t="str">
        <f>"Oudedagsreserve (maximaal 9,8% van de fiscale winst: € "&amp;ROUND((B46+B50)*(0.098/1.098),0)&amp;")"</f>
        <v>Oudedagsreserve (maximaal 9,8% van de fiscale winst: € 11)</v>
      </c>
      <c r="B11" s="46"/>
      <c r="C11" s="48">
        <v>0</v>
      </c>
      <c r="D11" s="9"/>
      <c r="E11" s="10"/>
      <c r="G11" s="46"/>
    </row>
    <row r="12" spans="1:7" x14ac:dyDescent="0.2">
      <c r="A12" s="50" t="s">
        <v>4</v>
      </c>
      <c r="B12" s="47">
        <f>ROUND(G12,0)</f>
        <v>100</v>
      </c>
      <c r="C12" s="48">
        <v>0</v>
      </c>
      <c r="G12" s="46">
        <v>100</v>
      </c>
    </row>
    <row r="13" spans="1:7" x14ac:dyDescent="0.2">
      <c r="A13" s="50" t="s">
        <v>5</v>
      </c>
      <c r="B13" s="47">
        <f>ROUND(G13,0)</f>
        <v>100</v>
      </c>
      <c r="C13" s="48">
        <v>0</v>
      </c>
      <c r="G13" s="46">
        <v>100</v>
      </c>
    </row>
    <row r="14" spans="1:7" x14ac:dyDescent="0.2">
      <c r="A14" s="4" t="s">
        <v>6</v>
      </c>
      <c r="B14" s="46">
        <v>0</v>
      </c>
      <c r="C14" s="48">
        <v>0</v>
      </c>
      <c r="G14" s="46"/>
    </row>
    <row r="15" spans="1:7" x14ac:dyDescent="0.2">
      <c r="A15" s="5" t="s">
        <v>7</v>
      </c>
      <c r="B15" s="44">
        <f>SUM(B10:B14)</f>
        <v>300</v>
      </c>
      <c r="C15" s="44">
        <f>SUM(C10:C14)</f>
        <v>0</v>
      </c>
      <c r="G15" s="44">
        <f>SUM(G10:G14)</f>
        <v>300</v>
      </c>
    </row>
    <row r="17" spans="1:7" x14ac:dyDescent="0.2">
      <c r="A17" s="39" t="s">
        <v>57</v>
      </c>
      <c r="B17" s="45">
        <f>B10+B11-C10</f>
        <v>100</v>
      </c>
      <c r="E17" s="51" t="str">
        <f>IF(($B$17=$B$43),"KLOPT","NOG NIET GELIJK")</f>
        <v>KLOPT</v>
      </c>
      <c r="G17" s="45">
        <f>G10+G11-C10</f>
        <v>100</v>
      </c>
    </row>
    <row r="19" spans="1:7" ht="15.75" x14ac:dyDescent="0.25">
      <c r="A19" s="2" t="s">
        <v>8</v>
      </c>
      <c r="B19" s="6" t="s">
        <v>15</v>
      </c>
      <c r="C19" s="6">
        <v>2015</v>
      </c>
      <c r="G19" s="6" t="s">
        <v>15</v>
      </c>
    </row>
    <row r="20" spans="1:7" x14ac:dyDescent="0.2">
      <c r="A20" s="4" t="s">
        <v>9</v>
      </c>
      <c r="B20" s="47">
        <f>ROUND(G20,0)</f>
        <v>200</v>
      </c>
      <c r="C20" s="43"/>
      <c r="G20" s="47">
        <v>200</v>
      </c>
    </row>
    <row r="21" spans="1:7" x14ac:dyDescent="0.2">
      <c r="A21" t="s">
        <v>10</v>
      </c>
      <c r="B21" s="47">
        <f>ROUND(G21,0)</f>
        <v>-50</v>
      </c>
      <c r="C21" s="43"/>
      <c r="G21" s="47">
        <v>-50</v>
      </c>
    </row>
    <row r="22" spans="1:7" x14ac:dyDescent="0.2">
      <c r="A22" s="5"/>
      <c r="B22" s="44">
        <f>SUM(B20:B21)</f>
        <v>150</v>
      </c>
      <c r="C22" s="43"/>
      <c r="G22" s="44">
        <f>SUM(G20:G21)</f>
        <v>150</v>
      </c>
    </row>
    <row r="23" spans="1:7" x14ac:dyDescent="0.2">
      <c r="B23" s="43"/>
      <c r="C23" s="40"/>
      <c r="G23" s="43"/>
    </row>
    <row r="24" spans="1:7" x14ac:dyDescent="0.2">
      <c r="A24" t="s">
        <v>43</v>
      </c>
      <c r="B24" s="47">
        <f>ROUND(G24,0)</f>
        <v>0</v>
      </c>
      <c r="C24" s="43"/>
      <c r="G24" s="47"/>
    </row>
    <row r="25" spans="1:7" x14ac:dyDescent="0.2">
      <c r="A25" t="s">
        <v>44</v>
      </c>
      <c r="B25" s="47">
        <f t="shared" ref="B25:B31" si="0">ROUND(G25,0)</f>
        <v>-10</v>
      </c>
      <c r="C25" s="43"/>
      <c r="G25" s="47">
        <v>-10</v>
      </c>
    </row>
    <row r="26" spans="1:7" x14ac:dyDescent="0.2">
      <c r="A26" t="s">
        <v>45</v>
      </c>
      <c r="B26" s="47">
        <f t="shared" si="0"/>
        <v>0</v>
      </c>
      <c r="C26" s="43"/>
      <c r="G26" s="47"/>
    </row>
    <row r="27" spans="1:7" x14ac:dyDescent="0.2">
      <c r="A27" t="s">
        <v>46</v>
      </c>
      <c r="B27" s="47">
        <f t="shared" si="0"/>
        <v>-10</v>
      </c>
      <c r="C27" s="43"/>
      <c r="G27" s="47">
        <v>-10</v>
      </c>
    </row>
    <row r="28" spans="1:7" x14ac:dyDescent="0.2">
      <c r="A28" t="s">
        <v>47</v>
      </c>
      <c r="B28" s="47">
        <f t="shared" si="0"/>
        <v>-10</v>
      </c>
      <c r="C28" s="43"/>
      <c r="G28" s="47">
        <v>-10</v>
      </c>
    </row>
    <row r="29" spans="1:7" x14ac:dyDescent="0.2">
      <c r="A29" t="s">
        <v>48</v>
      </c>
      <c r="B29" s="47">
        <f t="shared" si="0"/>
        <v>-10</v>
      </c>
      <c r="C29" s="43"/>
      <c r="G29" s="47">
        <v>-10</v>
      </c>
    </row>
    <row r="30" spans="1:7" x14ac:dyDescent="0.2">
      <c r="A30" t="s">
        <v>49</v>
      </c>
      <c r="B30" s="47">
        <f t="shared" si="0"/>
        <v>-10</v>
      </c>
      <c r="C30" s="43"/>
      <c r="G30" s="47">
        <v>-10</v>
      </c>
    </row>
    <row r="31" spans="1:7" x14ac:dyDescent="0.2">
      <c r="A31" t="s">
        <v>50</v>
      </c>
      <c r="B31" s="47">
        <f t="shared" si="0"/>
        <v>-10</v>
      </c>
      <c r="C31" s="43"/>
      <c r="G31" s="47">
        <v>-10</v>
      </c>
    </row>
    <row r="32" spans="1:7" x14ac:dyDescent="0.2">
      <c r="A32" s="5" t="s">
        <v>51</v>
      </c>
      <c r="B32" s="44">
        <f>SUM(B24:B31)</f>
        <v>-60</v>
      </c>
      <c r="C32" s="43"/>
      <c r="G32" s="44">
        <f>SUM(G24:G31)</f>
        <v>-60</v>
      </c>
    </row>
    <row r="33" spans="1:7" x14ac:dyDescent="0.2">
      <c r="A33" s="5" t="s">
        <v>69</v>
      </c>
      <c r="B33" s="44">
        <f>B22+B32</f>
        <v>90</v>
      </c>
      <c r="C33" s="43"/>
      <c r="G33" s="44"/>
    </row>
    <row r="34" spans="1:7" x14ac:dyDescent="0.2">
      <c r="B34" s="43"/>
      <c r="C34" s="40"/>
      <c r="G34" s="43"/>
    </row>
    <row r="35" spans="1:7" x14ac:dyDescent="0.2">
      <c r="A35" t="s">
        <v>52</v>
      </c>
      <c r="B35" s="47">
        <f>ROUND(G35,0)</f>
        <v>0</v>
      </c>
      <c r="C35" s="43"/>
      <c r="G35" s="47"/>
    </row>
    <row r="36" spans="1:7" x14ac:dyDescent="0.2">
      <c r="A36" t="s">
        <v>53</v>
      </c>
      <c r="B36" s="47">
        <f t="shared" ref="B36:B38" si="1">ROUND(G36,0)</f>
        <v>0</v>
      </c>
      <c r="C36" s="43"/>
      <c r="G36" s="47"/>
    </row>
    <row r="37" spans="1:7" x14ac:dyDescent="0.2">
      <c r="A37" t="s">
        <v>54</v>
      </c>
      <c r="B37" s="47">
        <f t="shared" si="1"/>
        <v>20</v>
      </c>
      <c r="C37" s="43"/>
      <c r="G37" s="47">
        <v>20</v>
      </c>
    </row>
    <row r="38" spans="1:7" x14ac:dyDescent="0.2">
      <c r="A38" t="s">
        <v>55</v>
      </c>
      <c r="B38" s="47">
        <f t="shared" si="1"/>
        <v>0</v>
      </c>
      <c r="C38" s="43"/>
      <c r="G38" s="47"/>
    </row>
    <row r="39" spans="1:7" x14ac:dyDescent="0.2">
      <c r="A39" s="5" t="s">
        <v>56</v>
      </c>
      <c r="B39" s="44">
        <f>SUM(B35:B38)</f>
        <v>20</v>
      </c>
      <c r="C39" s="43"/>
      <c r="G39" s="44">
        <f>SUM(G35:G38)</f>
        <v>20</v>
      </c>
    </row>
    <row r="40" spans="1:7" x14ac:dyDescent="0.2">
      <c r="B40" s="43"/>
    </row>
    <row r="41" spans="1:7" x14ac:dyDescent="0.2">
      <c r="A41" s="41" t="s">
        <v>60</v>
      </c>
      <c r="B41" s="43">
        <f>B22+B32+B39</f>
        <v>110</v>
      </c>
    </row>
    <row r="42" spans="1:7" x14ac:dyDescent="0.2">
      <c r="A42" s="43" t="s">
        <v>11</v>
      </c>
      <c r="B42" s="47">
        <v>10</v>
      </c>
    </row>
    <row r="43" spans="1:7" x14ac:dyDescent="0.2">
      <c r="A43" s="55" t="s">
        <v>58</v>
      </c>
      <c r="B43" s="56">
        <f>B41-B42</f>
        <v>100</v>
      </c>
      <c r="E43" s="51" t="str">
        <f>IF(($B$17=$B$43),"KLOPT","NOG NIET GELIJK")</f>
        <v>KLOPT</v>
      </c>
    </row>
    <row r="44" spans="1:7" x14ac:dyDescent="0.2">
      <c r="A44" s="57" t="s">
        <v>68</v>
      </c>
      <c r="B44" s="58">
        <f>B17</f>
        <v>100</v>
      </c>
    </row>
    <row r="45" spans="1:7" x14ac:dyDescent="0.2">
      <c r="C45" s="40"/>
    </row>
    <row r="46" spans="1:7" x14ac:dyDescent="0.2">
      <c r="A46" s="41" t="s">
        <v>60</v>
      </c>
      <c r="B46" s="40">
        <f>B41</f>
        <v>110</v>
      </c>
      <c r="C46" s="40"/>
    </row>
    <row r="47" spans="1:7" x14ac:dyDescent="0.2">
      <c r="A47" s="7" t="s">
        <v>16</v>
      </c>
      <c r="B47" s="40">
        <f>B11-C11</f>
        <v>0</v>
      </c>
      <c r="C47" s="42" t="s">
        <v>18</v>
      </c>
    </row>
    <row r="48" spans="1:7" x14ac:dyDescent="0.2">
      <c r="A48" s="7" t="s">
        <v>67</v>
      </c>
      <c r="B48" s="40">
        <f>B46-B47</f>
        <v>110</v>
      </c>
      <c r="C48" s="42"/>
    </row>
    <row r="49" spans="1:5" x14ac:dyDescent="0.2">
      <c r="A49" s="7"/>
      <c r="B49" s="40"/>
      <c r="C49" s="42"/>
    </row>
    <row r="50" spans="1:5" x14ac:dyDescent="0.2">
      <c r="A50" t="s">
        <v>65</v>
      </c>
      <c r="B50" s="40">
        <f>ROUNDDOWN(C63,0)</f>
        <v>13</v>
      </c>
      <c r="C50" s="40"/>
    </row>
    <row r="51" spans="1:5" x14ac:dyDescent="0.2">
      <c r="A51" s="41" t="s">
        <v>59</v>
      </c>
      <c r="B51" s="40">
        <f>B48+B50</f>
        <v>123</v>
      </c>
      <c r="C51" s="40"/>
      <c r="E51" s="40">
        <f>B51*9.8%</f>
        <v>12.054</v>
      </c>
    </row>
    <row r="52" spans="1:5" x14ac:dyDescent="0.2">
      <c r="A52" s="41"/>
      <c r="B52" s="40"/>
      <c r="C52" s="40"/>
    </row>
    <row r="53" spans="1:5" x14ac:dyDescent="0.2">
      <c r="A53" s="7" t="s">
        <v>12</v>
      </c>
      <c r="B53" s="43">
        <v>7280</v>
      </c>
      <c r="C53" s="42" t="s">
        <v>18</v>
      </c>
    </row>
    <row r="54" spans="1:5" x14ac:dyDescent="0.2">
      <c r="A54" s="7" t="s">
        <v>17</v>
      </c>
      <c r="B54" s="43">
        <v>2123</v>
      </c>
      <c r="C54" s="42" t="s">
        <v>18</v>
      </c>
    </row>
    <row r="55" spans="1:5" x14ac:dyDescent="0.2">
      <c r="A55" s="7" t="s">
        <v>66</v>
      </c>
      <c r="B55" s="54">
        <f>E55*0.28</f>
        <v>0</v>
      </c>
      <c r="C55" s="42" t="s">
        <v>18</v>
      </c>
      <c r="E55" s="54">
        <v>0</v>
      </c>
    </row>
    <row r="56" spans="1:5" x14ac:dyDescent="0.2">
      <c r="A56" s="7" t="s">
        <v>13</v>
      </c>
      <c r="B56" s="54">
        <f>ROUNDUP((B51-B53-B54-B55)*0.14,0)</f>
        <v>-1300</v>
      </c>
      <c r="C56" s="42" t="s">
        <v>18</v>
      </c>
    </row>
    <row r="57" spans="1:5" x14ac:dyDescent="0.2">
      <c r="B57" s="40"/>
      <c r="C57" s="40"/>
    </row>
    <row r="58" spans="1:5" x14ac:dyDescent="0.2">
      <c r="A58" s="5" t="s">
        <v>14</v>
      </c>
      <c r="B58" s="44">
        <f>B51-B53-B54-B55-B56</f>
        <v>-7980</v>
      </c>
      <c r="C58" s="40"/>
    </row>
    <row r="62" spans="1:5" x14ac:dyDescent="0.2">
      <c r="A62" t="s">
        <v>62</v>
      </c>
      <c r="B62" t="s">
        <v>63</v>
      </c>
      <c r="C62" t="s">
        <v>64</v>
      </c>
    </row>
    <row r="63" spans="1:5" x14ac:dyDescent="0.2">
      <c r="A63" s="52" t="s">
        <v>71</v>
      </c>
      <c r="B63" s="53">
        <v>50</v>
      </c>
      <c r="C63" s="49">
        <f>(1-0.735)*B63</f>
        <v>13.25</v>
      </c>
    </row>
  </sheetData>
  <mergeCells count="2">
    <mergeCell ref="A2:C2"/>
    <mergeCell ref="B1:C1"/>
  </mergeCells>
  <conditionalFormatting sqref="E17">
    <cfRule type="containsText" dxfId="3" priority="3" operator="containsText" text="KLOPT">
      <formula>NOT(ISERROR(SEARCH("KLOPT",E17)))</formula>
    </cfRule>
    <cfRule type="containsText" dxfId="2" priority="4" operator="containsText" text="NOG NIET GELIJK">
      <formula>NOT(ISERROR(SEARCH("NOG NIET GELIJK",E17)))</formula>
    </cfRule>
  </conditionalFormatting>
  <conditionalFormatting sqref="E43">
    <cfRule type="containsText" dxfId="1" priority="1" operator="containsText" text="KLOPT">
      <formula>NOT(ISERROR(SEARCH("KLOPT",E43)))</formula>
    </cfRule>
    <cfRule type="containsText" dxfId="0" priority="2" operator="containsText" text="NOG NIET GELIJK">
      <formula>NOT(ISERROR(SEARCH("NOG NIET GELIJK",E43)))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3" workbookViewId="0">
      <selection activeCell="B9" sqref="B9"/>
    </sheetView>
  </sheetViews>
  <sheetFormatPr defaultRowHeight="12.75" x14ac:dyDescent="0.2"/>
  <cols>
    <col min="1" max="1" width="27.140625" customWidth="1"/>
    <col min="2" max="2" width="15.42578125" customWidth="1"/>
    <col min="3" max="3" width="13.140625" customWidth="1"/>
    <col min="4" max="4" width="11.28515625" customWidth="1"/>
    <col min="5" max="5" width="53.28515625" customWidth="1"/>
    <col min="6" max="6" width="11.28515625" hidden="1" customWidth="1"/>
    <col min="7" max="7" width="0" hidden="1" customWidth="1"/>
  </cols>
  <sheetData>
    <row r="1" spans="1:5" ht="18" x14ac:dyDescent="0.25">
      <c r="A1" s="1" t="str">
        <f>'Fiscale Balans'!B1</f>
        <v>Jaarrekening voor 
….</v>
      </c>
      <c r="D1" s="62"/>
      <c r="E1" s="62"/>
    </row>
    <row r="2" spans="1:5" ht="26.25" customHeight="1" x14ac:dyDescent="0.2">
      <c r="A2" s="59" t="s">
        <v>25</v>
      </c>
      <c r="B2" s="59"/>
      <c r="C2" s="59"/>
      <c r="D2" s="62"/>
      <c r="E2" s="62"/>
    </row>
    <row r="3" spans="1:5" ht="13.5" thickBot="1" x14ac:dyDescent="0.25">
      <c r="D3" s="62"/>
      <c r="E3" s="62"/>
    </row>
    <row r="4" spans="1:5" x14ac:dyDescent="0.2">
      <c r="A4" s="11" t="s">
        <v>34</v>
      </c>
      <c r="B4" s="31">
        <v>40</v>
      </c>
      <c r="D4" s="62"/>
      <c r="E4" s="62"/>
    </row>
    <row r="5" spans="1:5" ht="13.5" thickBot="1" x14ac:dyDescent="0.25">
      <c r="A5" s="13" t="s">
        <v>19</v>
      </c>
      <c r="B5" s="32">
        <v>15</v>
      </c>
      <c r="D5" s="62"/>
      <c r="E5" s="62"/>
    </row>
    <row r="6" spans="1:5" ht="13.5" thickBot="1" x14ac:dyDescent="0.25">
      <c r="B6" s="8"/>
      <c r="D6" s="62"/>
      <c r="E6" s="62"/>
    </row>
    <row r="7" spans="1:5" x14ac:dyDescent="0.2">
      <c r="A7" s="11" t="s">
        <v>35</v>
      </c>
      <c r="B7" s="31">
        <v>0</v>
      </c>
      <c r="D7" s="62"/>
      <c r="E7" s="62"/>
    </row>
    <row r="8" spans="1:5" ht="13.5" thickBot="1" x14ac:dyDescent="0.25">
      <c r="A8" s="13" t="s">
        <v>19</v>
      </c>
      <c r="B8" s="32">
        <v>0</v>
      </c>
    </row>
    <row r="9" spans="1:5" ht="13.5" thickBot="1" x14ac:dyDescent="0.25">
      <c r="B9" s="8"/>
    </row>
    <row r="10" spans="1:5" x14ac:dyDescent="0.2">
      <c r="A10" s="11" t="s">
        <v>23</v>
      </c>
      <c r="B10" s="31">
        <v>0</v>
      </c>
    </row>
    <row r="11" spans="1:5" ht="13.5" thickBot="1" x14ac:dyDescent="0.25">
      <c r="A11" s="13" t="s">
        <v>19</v>
      </c>
      <c r="B11" s="32">
        <v>0</v>
      </c>
    </row>
    <row r="12" spans="1:5" ht="13.5" thickBot="1" x14ac:dyDescent="0.25">
      <c r="B12" s="8"/>
    </row>
    <row r="13" spans="1:5" ht="13.5" thickBot="1" x14ac:dyDescent="0.25">
      <c r="A13" s="14" t="s">
        <v>20</v>
      </c>
      <c r="B13" s="33">
        <v>0</v>
      </c>
    </row>
    <row r="14" spans="1:5" ht="13.5" thickBot="1" x14ac:dyDescent="0.25">
      <c r="B14" s="8"/>
    </row>
    <row r="15" spans="1:5" x14ac:dyDescent="0.2">
      <c r="A15" s="11" t="s">
        <v>21</v>
      </c>
      <c r="B15" s="12"/>
    </row>
    <row r="16" spans="1:5" x14ac:dyDescent="0.2">
      <c r="A16" s="15" t="s">
        <v>22</v>
      </c>
      <c r="B16" s="16">
        <f>B4+B7</f>
        <v>40</v>
      </c>
    </row>
    <row r="17" spans="1:7" x14ac:dyDescent="0.2">
      <c r="A17" s="15" t="s">
        <v>23</v>
      </c>
      <c r="B17" s="16">
        <f>B10</f>
        <v>0</v>
      </c>
    </row>
    <row r="18" spans="1:7" x14ac:dyDescent="0.2">
      <c r="A18" s="15" t="s">
        <v>24</v>
      </c>
      <c r="B18" s="16">
        <f>'Fiscale Balans'!B44</f>
        <v>100</v>
      </c>
    </row>
    <row r="19" spans="1:7" ht="13.5" thickBot="1" x14ac:dyDescent="0.25">
      <c r="A19" s="17" t="s">
        <v>26</v>
      </c>
      <c r="B19" s="18">
        <f>SUM(B16:B18)</f>
        <v>140</v>
      </c>
    </row>
    <row r="20" spans="1:7" ht="13.5" thickBot="1" x14ac:dyDescent="0.25"/>
    <row r="21" spans="1:7" x14ac:dyDescent="0.2">
      <c r="A21" s="11"/>
      <c r="B21" s="26" t="s">
        <v>27</v>
      </c>
      <c r="C21" s="27" t="s">
        <v>28</v>
      </c>
    </row>
    <row r="22" spans="1:7" x14ac:dyDescent="0.2">
      <c r="A22" s="21" t="s">
        <v>29</v>
      </c>
      <c r="B22" s="22">
        <f>MIN($B$19,F23-F22)</f>
        <v>140</v>
      </c>
      <c r="C22" s="24">
        <f>ROUND(G22*B22,0)</f>
        <v>51</v>
      </c>
      <c r="F22" s="16">
        <v>0</v>
      </c>
      <c r="G22" s="19">
        <v>0.36549999999999999</v>
      </c>
    </row>
    <row r="23" spans="1:7" x14ac:dyDescent="0.2">
      <c r="A23" s="21" t="s">
        <v>30</v>
      </c>
      <c r="B23" s="22">
        <f>MIN($B$19,F24-F23,MAX(0,B19-B22))</f>
        <v>0</v>
      </c>
      <c r="C23" s="24">
        <f t="shared" ref="C23:C24" si="0">ROUND(G23*B23,0)</f>
        <v>0</v>
      </c>
      <c r="F23" s="16">
        <v>19922</v>
      </c>
      <c r="G23" s="19">
        <v>0.40400000000000003</v>
      </c>
    </row>
    <row r="24" spans="1:7" x14ac:dyDescent="0.2">
      <c r="A24" s="21" t="s">
        <v>31</v>
      </c>
      <c r="B24" s="22">
        <f>MIN($B$19,F25-F24,MAX(0,B19-B22-B23))</f>
        <v>0</v>
      </c>
      <c r="C24" s="24">
        <f t="shared" si="0"/>
        <v>0</v>
      </c>
      <c r="F24" s="16">
        <v>33715</v>
      </c>
      <c r="G24" s="20">
        <v>0.52</v>
      </c>
    </row>
    <row r="25" spans="1:7" ht="13.5" thickBot="1" x14ac:dyDescent="0.25">
      <c r="A25" s="17"/>
      <c r="B25" s="23">
        <f>SUM(B22:B24)</f>
        <v>140</v>
      </c>
      <c r="C25" s="25">
        <f>SUM(C22:C24)</f>
        <v>51</v>
      </c>
      <c r="F25" s="16">
        <v>66421</v>
      </c>
    </row>
    <row r="26" spans="1:7" ht="13.5" thickBot="1" x14ac:dyDescent="0.25"/>
    <row r="27" spans="1:7" x14ac:dyDescent="0.2">
      <c r="A27" s="28" t="s">
        <v>32</v>
      </c>
      <c r="B27" s="29"/>
      <c r="C27" s="30">
        <f>B5+B8</f>
        <v>15</v>
      </c>
    </row>
    <row r="28" spans="1:7" x14ac:dyDescent="0.2">
      <c r="A28" s="21" t="s">
        <v>40</v>
      </c>
      <c r="B28" s="37"/>
      <c r="C28" s="24">
        <f>C32+C33+C34</f>
        <v>2242</v>
      </c>
    </row>
    <row r="29" spans="1:7" ht="13.5" thickBot="1" x14ac:dyDescent="0.25">
      <c r="A29" s="17" t="s">
        <v>33</v>
      </c>
      <c r="B29" s="23"/>
      <c r="C29" s="25">
        <f>C25-C28-C27</f>
        <v>-2206</v>
      </c>
    </row>
    <row r="30" spans="1:7" ht="13.5" thickBot="1" x14ac:dyDescent="0.25"/>
    <row r="31" spans="1:7" x14ac:dyDescent="0.2">
      <c r="A31" s="11"/>
      <c r="B31" s="26" t="s">
        <v>27</v>
      </c>
      <c r="C31" s="27" t="s">
        <v>39</v>
      </c>
    </row>
    <row r="32" spans="1:7" x14ac:dyDescent="0.2">
      <c r="A32" s="21" t="s">
        <v>37</v>
      </c>
      <c r="B32" s="22">
        <f>B19</f>
        <v>140</v>
      </c>
      <c r="C32" s="24">
        <f>MAX(0,MIN(2242,2242-0.04822*(B32-19922)))</f>
        <v>2242</v>
      </c>
    </row>
    <row r="33" spans="1:3" x14ac:dyDescent="0.2">
      <c r="A33" s="21" t="s">
        <v>38</v>
      </c>
      <c r="B33" s="22">
        <f>B16+B17+'Fiscale Balans'!G39</f>
        <v>60</v>
      </c>
      <c r="C33" s="24">
        <f>MAX(0,MIN(164,0.01793*B33)+MIN(2939,0.27698*(B33-9147))-MAX(0,0.04*(B33-34106)))</f>
        <v>0</v>
      </c>
    </row>
    <row r="34" spans="1:3" ht="13.5" thickBot="1" x14ac:dyDescent="0.25">
      <c r="A34" s="34" t="s">
        <v>42</v>
      </c>
      <c r="B34" s="35" t="s">
        <v>41</v>
      </c>
      <c r="C34" s="36">
        <v>0</v>
      </c>
    </row>
  </sheetData>
  <mergeCells count="2">
    <mergeCell ref="D1:E7"/>
    <mergeCell ref="A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Fiscale Balans</vt:lpstr>
      <vt:lpstr>Aangifte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Verzijden</dc:creator>
  <cp:lastModifiedBy>Nico Verzijden</cp:lastModifiedBy>
  <cp:lastPrinted>2017-04-12T06:54:13Z</cp:lastPrinted>
  <dcterms:created xsi:type="dcterms:W3CDTF">2016-12-22T08:44:14Z</dcterms:created>
  <dcterms:modified xsi:type="dcterms:W3CDTF">2017-04-16T12:41:29Z</dcterms:modified>
</cp:coreProperties>
</file>